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360" windowWidth="24555" windowHeight="13545"/>
  </bookViews>
  <sheets>
    <sheet name="Lösung" sheetId="1" r:id="rId1"/>
  </sheets>
  <externalReferences>
    <externalReference r:id="rId2"/>
  </externalReferences>
  <definedNames>
    <definedName name="ausfüllen">'[1]EigentlerA112-2503'!$C$13:$E$16,'[1]EigentlerA112-2503'!$E$19,'[1]EigentlerA112-2503'!$J$16,'[1]EigentlerA112-2503'!$C$23:$H$25</definedName>
    <definedName name="_xlnm.Print_Area" localSheetId="0">Lösung!$A$1:$J$25</definedName>
    <definedName name="FB">#REF!</definedName>
    <definedName name="_fb1">#REF!</definedName>
    <definedName name="harry">#REF!</definedName>
    <definedName name="SZ____JS">#REF!</definedName>
  </definedNames>
  <calcPr calcId="125725"/>
</workbook>
</file>

<file path=xl/calcChain.xml><?xml version="1.0" encoding="utf-8"?>
<calcChain xmlns="http://schemas.openxmlformats.org/spreadsheetml/2006/main">
  <c r="E17" i="1"/>
  <c r="B17" s="1"/>
  <c r="D17" s="1"/>
  <c r="G17"/>
  <c r="I17" s="1"/>
  <c r="B15"/>
  <c r="D15" s="1"/>
  <c r="B16"/>
  <c r="D16" s="1"/>
  <c r="B18"/>
  <c r="B23"/>
  <c r="B14"/>
  <c r="D4"/>
  <c r="E4"/>
  <c r="D5"/>
  <c r="E5" s="1"/>
  <c r="B6"/>
  <c r="E6"/>
  <c r="H6"/>
  <c r="G6"/>
  <c r="F6" s="1"/>
  <c r="D7"/>
  <c r="E7" s="1"/>
  <c r="H7"/>
  <c r="I7" s="1"/>
  <c r="D8"/>
  <c r="C8" s="1"/>
  <c r="F8"/>
  <c r="G8" s="1"/>
  <c r="D9"/>
  <c r="C9" s="1"/>
  <c r="F9"/>
  <c r="G9" s="1"/>
  <c r="D10"/>
  <c r="C10"/>
  <c r="F10"/>
  <c r="G10" s="1"/>
  <c r="D11"/>
  <c r="E11" s="1"/>
  <c r="D12"/>
  <c r="E12" s="1"/>
  <c r="D13"/>
  <c r="E13" s="1"/>
  <c r="D14"/>
  <c r="F14"/>
  <c r="H14"/>
  <c r="I14" s="1"/>
  <c r="J14"/>
  <c r="F15"/>
  <c r="H15"/>
  <c r="I15" s="1"/>
  <c r="J15"/>
  <c r="F16"/>
  <c r="H16"/>
  <c r="I16" s="1"/>
  <c r="J16"/>
  <c r="D18"/>
  <c r="F18"/>
  <c r="H18"/>
  <c r="I18" s="1"/>
  <c r="J18"/>
  <c r="H19"/>
  <c r="I19" s="1"/>
  <c r="I21"/>
  <c r="E23"/>
  <c r="H23"/>
  <c r="G23"/>
  <c r="F23" s="1"/>
  <c r="D19"/>
  <c r="E19" s="1"/>
  <c r="E20"/>
  <c r="F20" s="1"/>
  <c r="C20"/>
  <c r="H20"/>
  <c r="I20" s="1"/>
  <c r="C21"/>
  <c r="E21"/>
  <c r="F21"/>
  <c r="E22"/>
  <c r="J22" s="1"/>
  <c r="C22"/>
  <c r="H22" s="1"/>
  <c r="I22" s="1"/>
  <c r="H17"/>
  <c r="I8" l="1"/>
  <c r="H8"/>
  <c r="G5"/>
  <c r="E24"/>
  <c r="F19"/>
  <c r="J19"/>
  <c r="G12"/>
  <c r="J13"/>
  <c r="G13"/>
  <c r="I10"/>
  <c r="H10"/>
  <c r="J7"/>
  <c r="F7"/>
  <c r="H9"/>
  <c r="I9" s="1"/>
  <c r="J11"/>
  <c r="G11"/>
  <c r="G4"/>
  <c r="F22"/>
  <c r="J20"/>
  <c r="I5" l="1"/>
  <c r="H5"/>
  <c r="I12"/>
  <c r="H12"/>
  <c r="G24"/>
  <c r="H4"/>
  <c r="I4" s="1"/>
  <c r="J5"/>
  <c r="H11"/>
  <c r="I11" s="1"/>
  <c r="H13"/>
  <c r="I13" s="1"/>
  <c r="J4"/>
  <c r="J24" s="1"/>
  <c r="J12"/>
</calcChain>
</file>

<file path=xl/sharedStrings.xml><?xml version="1.0" encoding="utf-8"?>
<sst xmlns="http://schemas.openxmlformats.org/spreadsheetml/2006/main" count="32" uniqueCount="32">
  <si>
    <t>Ausgangsrechnungen</t>
  </si>
  <si>
    <t>AR-Nummer</t>
  </si>
  <si>
    <t>Nettobetrag 
in €</t>
  </si>
  <si>
    <t>USt-%</t>
  </si>
  <si>
    <t>USt-Betrag
 in €</t>
  </si>
  <si>
    <t>Bruttobetrag 
in €</t>
  </si>
  <si>
    <t>Skonto-%</t>
  </si>
  <si>
    <t>Skontobetrag BRUTTO in €</t>
  </si>
  <si>
    <t>Skontobetrag NETTO in €</t>
  </si>
  <si>
    <t>USt-Betrag vom Skonto in €</t>
  </si>
  <si>
    <t>Zahlungs-betrag in €</t>
  </si>
  <si>
    <t>AR1</t>
  </si>
  <si>
    <t>AR2</t>
  </si>
  <si>
    <t>AR3</t>
  </si>
  <si>
    <t>AR4</t>
  </si>
  <si>
    <t>AR5</t>
  </si>
  <si>
    <t>AR6</t>
  </si>
  <si>
    <t>AR7</t>
  </si>
  <si>
    <t>AR8</t>
  </si>
  <si>
    <t>AR9</t>
  </si>
  <si>
    <t>AR10</t>
  </si>
  <si>
    <t>AR11</t>
  </si>
  <si>
    <t>AR12</t>
  </si>
  <si>
    <t>AR13</t>
  </si>
  <si>
    <t>AR14</t>
  </si>
  <si>
    <t>AR15</t>
  </si>
  <si>
    <t>AR16</t>
  </si>
  <si>
    <t>AR17</t>
  </si>
  <si>
    <t>AR18</t>
  </si>
  <si>
    <t>AR19</t>
  </si>
  <si>
    <t>AR20</t>
  </si>
  <si>
    <t>Summen</t>
  </si>
</sst>
</file>

<file path=xl/styles.xml><?xml version="1.0" encoding="utf-8"?>
<styleSheet xmlns="http://schemas.openxmlformats.org/spreadsheetml/2006/main">
  <numFmts count="2">
    <numFmt numFmtId="172" formatCode="_-[$€]\ * #,##0.00_-;\-[$€]\ * #,##0.00_-;_-[$€]\ * &quot;-&quot;??_-;_-@_-"/>
    <numFmt numFmtId="180" formatCode="#,##0.0"/>
  </numFmts>
  <fonts count="5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14" fontId="2" fillId="0" borderId="2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14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0" fontId="4" fillId="2" borderId="4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4" fontId="0" fillId="3" borderId="11" xfId="0" applyNumberFormat="1" applyFill="1" applyBorder="1" applyAlignment="1">
      <alignment vertical="center"/>
    </xf>
    <xf numFmtId="180" fontId="0" fillId="3" borderId="11" xfId="0" applyNumberFormat="1" applyFill="1" applyBorder="1" applyAlignment="1">
      <alignment horizontal="center" vertical="center"/>
    </xf>
    <xf numFmtId="4" fontId="0" fillId="4" borderId="11" xfId="0" applyNumberFormat="1" applyFill="1" applyBorder="1" applyAlignment="1">
      <alignment vertical="center"/>
    </xf>
    <xf numFmtId="4" fontId="0" fillId="4" borderId="12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80" fontId="0" fillId="3" borderId="14" xfId="0" applyNumberFormat="1" applyFill="1" applyBorder="1" applyAlignment="1">
      <alignment horizontal="center" vertical="center"/>
    </xf>
    <xf numFmtId="4" fontId="0" fillId="4" borderId="14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180" fontId="0" fillId="4" borderId="14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4" fontId="0" fillId="4" borderId="16" xfId="0" applyNumberFormat="1" applyFill="1" applyBorder="1" applyAlignment="1">
      <alignment vertical="center"/>
    </xf>
    <xf numFmtId="180" fontId="0" fillId="3" borderId="16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vertical="center"/>
    </xf>
    <xf numFmtId="180" fontId="0" fillId="4" borderId="16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4" fontId="0" fillId="4" borderId="18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wn\l&#246;sung\FBI\DAT2005\Die%20Firma_Buchhaltung-Stufe6_2004\cookies\__BWDA2003\2003_Beleg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gentlerA112-2503"/>
      <sheetName val="Quittung KurierK118-2603"/>
      <sheetName val="TageslosungK119-2603"/>
      <sheetName val="Post-K120-2603"/>
      <sheetName val="PaketportoK121-2603"/>
      <sheetName val="TreibstoffK122-2603"/>
      <sheetName val="Bar-EinzahlungK123-2603"/>
      <sheetName val="ConradS10-2603"/>
      <sheetName val="TrafikK124-2603"/>
      <sheetName val="TurroE273-2603"/>
      <sheetName val="Kontoauszug1-B15-2703"/>
      <sheetName val="Kontoauszug2-B16-2803"/>
      <sheetName val="BüromatK125-2803"/>
      <sheetName val="Kontoauszug3-B17-3103"/>
      <sheetName val="Einzahlungsbestätigung"/>
      <sheetName val="Bestätigung1"/>
      <sheetName val="Telekom-Rechnung"/>
      <sheetName val="Bau- und Möbeltischlerei1"/>
      <sheetName val="Sollzinsen, Spesen, KProvision"/>
      <sheetName val="Tabel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 enableFormatConditionsCalculation="0">
    <tabColor indexed="10"/>
  </sheetPr>
  <dimension ref="A1:T24"/>
  <sheetViews>
    <sheetView tabSelected="1" workbookViewId="0">
      <selection activeCell="E18" sqref="E18"/>
    </sheetView>
  </sheetViews>
  <sheetFormatPr baseColWidth="10" defaultRowHeight="12.75"/>
  <cols>
    <col min="2" max="2" width="12.140625" customWidth="1"/>
    <col min="3" max="3" width="10" customWidth="1"/>
    <col min="4" max="5" width="11.28515625" customWidth="1"/>
    <col min="6" max="6" width="9.85546875" customWidth="1"/>
    <col min="7" max="7" width="12.7109375" customWidth="1"/>
    <col min="8" max="8" width="13" customWidth="1"/>
    <col min="9" max="9" width="14.85546875" customWidth="1"/>
    <col min="10" max="10" width="12.85546875" customWidth="1"/>
  </cols>
  <sheetData>
    <row r="1" spans="1:20" s="4" customFormat="1">
      <c r="A1" s="1"/>
      <c r="B1" s="2"/>
      <c r="C1" s="3"/>
      <c r="E1" s="5"/>
      <c r="F1" s="6"/>
      <c r="G1" s="7"/>
      <c r="H1" s="6"/>
      <c r="I1" s="3"/>
      <c r="J1" s="8"/>
      <c r="K1"/>
      <c r="L1"/>
      <c r="M1"/>
      <c r="N1"/>
      <c r="O1"/>
      <c r="P1"/>
      <c r="Q1"/>
      <c r="R1"/>
      <c r="S1"/>
      <c r="T1"/>
    </row>
    <row r="2" spans="1:20" ht="21" thickBot="1">
      <c r="A2" s="9" t="s">
        <v>0</v>
      </c>
      <c r="B2" s="10"/>
      <c r="C2" s="10"/>
      <c r="D2" s="10"/>
      <c r="E2" s="10"/>
      <c r="F2" s="10"/>
      <c r="G2" s="10"/>
      <c r="H2" s="10"/>
      <c r="I2" s="11"/>
      <c r="J2" s="12"/>
    </row>
    <row r="3" spans="1:20" ht="26.25" thickBot="1">
      <c r="A3" s="13" t="s">
        <v>1</v>
      </c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6" t="s">
        <v>10</v>
      </c>
    </row>
    <row r="4" spans="1:20" ht="18" customHeight="1">
      <c r="A4" s="17" t="s">
        <v>11</v>
      </c>
      <c r="B4" s="18">
        <v>9702.4</v>
      </c>
      <c r="C4" s="19">
        <v>10</v>
      </c>
      <c r="D4" s="20">
        <f>ROUND((B4*C4/100),2)</f>
        <v>970.24</v>
      </c>
      <c r="E4" s="20">
        <f>ROUND((B4+D4),2)</f>
        <v>10672.64</v>
      </c>
      <c r="F4" s="19">
        <v>2</v>
      </c>
      <c r="G4" s="20">
        <f>ROUND((E4*F4/100),2)</f>
        <v>213.45</v>
      </c>
      <c r="H4" s="20">
        <f>ROUND((G4/(100+C4)*100),2)</f>
        <v>194.05</v>
      </c>
      <c r="I4" s="20">
        <f>ROUND((G4-H4),2)</f>
        <v>19.399999999999999</v>
      </c>
      <c r="J4" s="21">
        <f>ROUND((E4-G4),2)</f>
        <v>10459.19</v>
      </c>
    </row>
    <row r="5" spans="1:20" ht="18" customHeight="1">
      <c r="A5" s="22" t="s">
        <v>12</v>
      </c>
      <c r="B5" s="18">
        <v>10141.44</v>
      </c>
      <c r="C5" s="23">
        <v>20</v>
      </c>
      <c r="D5" s="20">
        <f>ROUND((B5*C5/100),2)</f>
        <v>2028.29</v>
      </c>
      <c r="E5" s="20">
        <f>ROUND((B5+D5),2)</f>
        <v>12169.73</v>
      </c>
      <c r="F5" s="23">
        <v>3</v>
      </c>
      <c r="G5" s="20">
        <f>ROUND((E5*F5/100),2)</f>
        <v>365.09</v>
      </c>
      <c r="H5" s="20">
        <f>ROUND((G5/(100+C5)*100),2)</f>
        <v>304.24</v>
      </c>
      <c r="I5" s="20">
        <f>ROUND((G5-H5),2)</f>
        <v>60.85</v>
      </c>
      <c r="J5" s="21">
        <f>ROUND((E5-G5),2)</f>
        <v>11804.64</v>
      </c>
    </row>
    <row r="6" spans="1:20" ht="18" customHeight="1">
      <c r="A6" s="22" t="s">
        <v>13</v>
      </c>
      <c r="B6" s="24">
        <f>ROUND((D6/C6*100),2)</f>
        <v>10580.5</v>
      </c>
      <c r="C6" s="23">
        <v>20</v>
      </c>
      <c r="D6" s="25">
        <v>2116.1</v>
      </c>
      <c r="E6" s="24">
        <f>ROUND((D6/C6*(100+C6)),2)</f>
        <v>12696.6</v>
      </c>
      <c r="F6" s="26">
        <f>ROUND((G6*100/E6),2)</f>
        <v>2</v>
      </c>
      <c r="G6" s="24">
        <f>ROUND((I6+H6),2)</f>
        <v>253.92</v>
      </c>
      <c r="H6" s="24">
        <f>ROUND((I6*(100/C6)),2)</f>
        <v>211.6</v>
      </c>
      <c r="I6" s="25">
        <v>42.32</v>
      </c>
      <c r="J6" s="25">
        <v>12442.67</v>
      </c>
    </row>
    <row r="7" spans="1:20" ht="18" customHeight="1">
      <c r="A7" s="22" t="s">
        <v>14</v>
      </c>
      <c r="B7" s="25">
        <v>11019.52</v>
      </c>
      <c r="C7" s="23">
        <v>10</v>
      </c>
      <c r="D7" s="24">
        <f>ROUND((B7*C7/100),2)</f>
        <v>1101.95</v>
      </c>
      <c r="E7" s="24">
        <f>ROUND((B7+D7),2)</f>
        <v>12121.47</v>
      </c>
      <c r="F7" s="26">
        <f>ROUND((G7*100/E7),2)</f>
        <v>2.5</v>
      </c>
      <c r="G7" s="25">
        <v>303.04000000000002</v>
      </c>
      <c r="H7" s="24">
        <f t="shared" ref="H7:H22" si="0">ROUND((G7/(100+C7)*100),2)</f>
        <v>275.49</v>
      </c>
      <c r="I7" s="20">
        <f t="shared" ref="I7:I22" si="1">ROUND((G7-H7),2)</f>
        <v>27.55</v>
      </c>
      <c r="J7" s="21">
        <f>ROUND((E7-G7),2)</f>
        <v>11818.43</v>
      </c>
    </row>
    <row r="8" spans="1:20" ht="18" customHeight="1">
      <c r="A8" s="22" t="s">
        <v>15</v>
      </c>
      <c r="B8" s="18">
        <v>11458.56</v>
      </c>
      <c r="C8" s="26">
        <f>ROUND((D8*100/B8),2)</f>
        <v>0</v>
      </c>
      <c r="D8" s="20">
        <f>ROUND((E8-B8),2)</f>
        <v>0</v>
      </c>
      <c r="E8" s="18">
        <v>11458.56</v>
      </c>
      <c r="F8" s="26">
        <f>ROUND(((E8-J8)*100/E8),2)</f>
        <v>2</v>
      </c>
      <c r="G8" s="20">
        <f t="shared" ref="G8:G13" si="2">ROUND((E8*F8/100),2)</f>
        <v>229.17</v>
      </c>
      <c r="H8" s="20">
        <f t="shared" si="0"/>
        <v>229.17</v>
      </c>
      <c r="I8" s="20">
        <f t="shared" si="1"/>
        <v>0</v>
      </c>
      <c r="J8" s="18">
        <v>11229.39</v>
      </c>
    </row>
    <row r="9" spans="1:20" ht="18" customHeight="1">
      <c r="A9" s="22" t="s">
        <v>16</v>
      </c>
      <c r="B9" s="18">
        <v>11897.6</v>
      </c>
      <c r="C9" s="26">
        <f>ROUND((D9*100/B9),2)</f>
        <v>20</v>
      </c>
      <c r="D9" s="20">
        <f>ROUND((E9-B9),2)</f>
        <v>2379.52</v>
      </c>
      <c r="E9" s="18">
        <v>14277.12</v>
      </c>
      <c r="F9" s="26">
        <f>ROUND(((E9-J9)*100/E9),2)</f>
        <v>2.5</v>
      </c>
      <c r="G9" s="20">
        <f t="shared" si="2"/>
        <v>356.93</v>
      </c>
      <c r="H9" s="20">
        <f t="shared" si="0"/>
        <v>297.44</v>
      </c>
      <c r="I9" s="20">
        <f t="shared" si="1"/>
        <v>59.49</v>
      </c>
      <c r="J9" s="18">
        <v>13920.19</v>
      </c>
    </row>
    <row r="10" spans="1:20" ht="18" customHeight="1">
      <c r="A10" s="22" t="s">
        <v>17</v>
      </c>
      <c r="B10" s="18">
        <v>12336.64</v>
      </c>
      <c r="C10" s="26">
        <f>ROUND((D10*100/B10),2)</f>
        <v>10</v>
      </c>
      <c r="D10" s="20">
        <f>ROUND((E10-B10),2)</f>
        <v>1233.6600000000001</v>
      </c>
      <c r="E10" s="18">
        <v>13570.3</v>
      </c>
      <c r="F10" s="26">
        <f>ROUND(((E10-J10)*100/E10),2)</f>
        <v>4</v>
      </c>
      <c r="G10" s="20">
        <f t="shared" si="2"/>
        <v>542.80999999999995</v>
      </c>
      <c r="H10" s="20">
        <f t="shared" si="0"/>
        <v>493.46</v>
      </c>
      <c r="I10" s="20">
        <f t="shared" si="1"/>
        <v>49.35</v>
      </c>
      <c r="J10" s="18">
        <v>13027.49</v>
      </c>
    </row>
    <row r="11" spans="1:20" ht="18" customHeight="1">
      <c r="A11" s="22" t="s">
        <v>18</v>
      </c>
      <c r="B11" s="18">
        <v>12775.68</v>
      </c>
      <c r="C11" s="23">
        <v>10</v>
      </c>
      <c r="D11" s="20">
        <f t="shared" ref="D11:D19" si="3">ROUND((B11*C11/100),2)</f>
        <v>1277.57</v>
      </c>
      <c r="E11" s="20">
        <f t="shared" ref="E11:E22" si="4">ROUND((B11+D11),2)</f>
        <v>14053.25</v>
      </c>
      <c r="F11" s="23">
        <v>2.5</v>
      </c>
      <c r="G11" s="20">
        <f t="shared" si="2"/>
        <v>351.33</v>
      </c>
      <c r="H11" s="20">
        <f t="shared" si="0"/>
        <v>319.39</v>
      </c>
      <c r="I11" s="20">
        <f t="shared" si="1"/>
        <v>31.94</v>
      </c>
      <c r="J11" s="21">
        <f t="shared" ref="J11:J22" si="5">ROUND((E11-G11),2)</f>
        <v>13701.92</v>
      </c>
    </row>
    <row r="12" spans="1:20" ht="18" customHeight="1">
      <c r="A12" s="22" t="s">
        <v>19</v>
      </c>
      <c r="B12" s="18">
        <v>13214.72</v>
      </c>
      <c r="C12" s="23">
        <v>20</v>
      </c>
      <c r="D12" s="20">
        <f t="shared" si="3"/>
        <v>2642.94</v>
      </c>
      <c r="E12" s="20">
        <f t="shared" si="4"/>
        <v>15857.66</v>
      </c>
      <c r="F12" s="23">
        <v>2</v>
      </c>
      <c r="G12" s="20">
        <f t="shared" si="2"/>
        <v>317.14999999999998</v>
      </c>
      <c r="H12" s="20">
        <f t="shared" si="0"/>
        <v>264.29000000000002</v>
      </c>
      <c r="I12" s="20">
        <f t="shared" si="1"/>
        <v>52.86</v>
      </c>
      <c r="J12" s="21">
        <f t="shared" si="5"/>
        <v>15540.51</v>
      </c>
    </row>
    <row r="13" spans="1:20" ht="18" customHeight="1">
      <c r="A13" s="22" t="s">
        <v>20</v>
      </c>
      <c r="B13" s="18">
        <v>13653.76</v>
      </c>
      <c r="C13" s="23">
        <v>0</v>
      </c>
      <c r="D13" s="20">
        <f t="shared" si="3"/>
        <v>0</v>
      </c>
      <c r="E13" s="20">
        <f t="shared" si="4"/>
        <v>13653.76</v>
      </c>
      <c r="F13" s="23">
        <v>2</v>
      </c>
      <c r="G13" s="20">
        <f t="shared" si="2"/>
        <v>273.08</v>
      </c>
      <c r="H13" s="20">
        <f t="shared" si="0"/>
        <v>273.08</v>
      </c>
      <c r="I13" s="20">
        <f t="shared" si="1"/>
        <v>0</v>
      </c>
      <c r="J13" s="21">
        <f t="shared" si="5"/>
        <v>13380.68</v>
      </c>
    </row>
    <row r="14" spans="1:20" ht="18" customHeight="1">
      <c r="A14" s="22" t="s">
        <v>21</v>
      </c>
      <c r="B14" s="20">
        <f>ROUND(E14*100/(100+C14),2)</f>
        <v>14092.8</v>
      </c>
      <c r="C14" s="23">
        <v>10</v>
      </c>
      <c r="D14" s="20">
        <f t="shared" si="3"/>
        <v>1409.28</v>
      </c>
      <c r="E14" s="18">
        <v>15502.08</v>
      </c>
      <c r="F14" s="26">
        <f>ROUND((G14*100/E14),2)</f>
        <v>2</v>
      </c>
      <c r="G14" s="18">
        <v>310.04000000000002</v>
      </c>
      <c r="H14" s="20">
        <f t="shared" si="0"/>
        <v>281.85000000000002</v>
      </c>
      <c r="I14" s="20">
        <f t="shared" si="1"/>
        <v>28.19</v>
      </c>
      <c r="J14" s="21">
        <f t="shared" si="5"/>
        <v>15192.04</v>
      </c>
    </row>
    <row r="15" spans="1:20" ht="18" customHeight="1">
      <c r="A15" s="22" t="s">
        <v>22</v>
      </c>
      <c r="B15" s="20">
        <f>ROUND(E15*100/(100+C15),2)</f>
        <v>14531.84</v>
      </c>
      <c r="C15" s="23">
        <v>20</v>
      </c>
      <c r="D15" s="20">
        <f t="shared" si="3"/>
        <v>2906.37</v>
      </c>
      <c r="E15" s="18">
        <v>17438.21</v>
      </c>
      <c r="F15" s="26">
        <f>ROUND((G15*100/E15),2)</f>
        <v>3</v>
      </c>
      <c r="G15" s="18">
        <v>523.15</v>
      </c>
      <c r="H15" s="20">
        <f t="shared" si="0"/>
        <v>435.96</v>
      </c>
      <c r="I15" s="20">
        <f t="shared" si="1"/>
        <v>87.19</v>
      </c>
      <c r="J15" s="21">
        <f t="shared" si="5"/>
        <v>16915.060000000001</v>
      </c>
    </row>
    <row r="16" spans="1:20" ht="18" customHeight="1">
      <c r="A16" s="22" t="s">
        <v>23</v>
      </c>
      <c r="B16" s="20">
        <f>ROUND(E16*100/(100+C16),2)</f>
        <v>14970.88</v>
      </c>
      <c r="C16" s="23">
        <v>20</v>
      </c>
      <c r="D16" s="20">
        <f t="shared" si="3"/>
        <v>2994.18</v>
      </c>
      <c r="E16" s="18">
        <v>17965.060000000001</v>
      </c>
      <c r="F16" s="26">
        <f>ROUND((G16*100/E16),2)</f>
        <v>4</v>
      </c>
      <c r="G16" s="18">
        <v>718.6</v>
      </c>
      <c r="H16" s="20">
        <f t="shared" si="0"/>
        <v>598.83000000000004</v>
      </c>
      <c r="I16" s="20">
        <f t="shared" si="1"/>
        <v>119.77</v>
      </c>
      <c r="J16" s="21">
        <f t="shared" si="5"/>
        <v>17246.46</v>
      </c>
    </row>
    <row r="17" spans="1:10" ht="18" customHeight="1">
      <c r="A17" s="22" t="s">
        <v>24</v>
      </c>
      <c r="B17" s="20">
        <f>ROUND(E17*100/(100+C17),2)</f>
        <v>15409.92</v>
      </c>
      <c r="C17" s="23">
        <v>20</v>
      </c>
      <c r="D17" s="20">
        <f t="shared" si="3"/>
        <v>3081.98</v>
      </c>
      <c r="E17" s="20">
        <f>ROUND((G17+J17),2)</f>
        <v>18491.900000000001</v>
      </c>
      <c r="F17" s="23">
        <v>2.5</v>
      </c>
      <c r="G17" s="20">
        <f>ROUND(J17*F17/(100-F17),2)</f>
        <v>462.3</v>
      </c>
      <c r="H17" s="20">
        <f t="shared" si="0"/>
        <v>385.25</v>
      </c>
      <c r="I17" s="20">
        <f t="shared" si="1"/>
        <v>77.05</v>
      </c>
      <c r="J17" s="18">
        <v>18029.599999999999</v>
      </c>
    </row>
    <row r="18" spans="1:10" ht="18" customHeight="1">
      <c r="A18" s="22" t="s">
        <v>25</v>
      </c>
      <c r="B18" s="20">
        <f>ROUND(E18*100/(100+C18),2)</f>
        <v>15848.96</v>
      </c>
      <c r="C18" s="23">
        <v>0</v>
      </c>
      <c r="D18" s="20">
        <f t="shared" si="3"/>
        <v>0</v>
      </c>
      <c r="E18" s="18">
        <v>15848.96</v>
      </c>
      <c r="F18" s="26">
        <f t="shared" ref="F18:F23" si="6">ROUND((G18*100/E18),2)</f>
        <v>2</v>
      </c>
      <c r="G18" s="18">
        <v>316.98</v>
      </c>
      <c r="H18" s="20">
        <f t="shared" si="0"/>
        <v>316.98</v>
      </c>
      <c r="I18" s="20">
        <f t="shared" si="1"/>
        <v>0</v>
      </c>
      <c r="J18" s="21">
        <f t="shared" si="5"/>
        <v>15531.98</v>
      </c>
    </row>
    <row r="19" spans="1:10" ht="18" customHeight="1">
      <c r="A19" s="22" t="s">
        <v>26</v>
      </c>
      <c r="B19" s="18">
        <v>16288</v>
      </c>
      <c r="C19" s="23">
        <v>20</v>
      </c>
      <c r="D19" s="20">
        <f t="shared" si="3"/>
        <v>3257.6</v>
      </c>
      <c r="E19" s="20">
        <f t="shared" si="4"/>
        <v>19545.599999999999</v>
      </c>
      <c r="F19" s="26">
        <f t="shared" si="6"/>
        <v>2.5</v>
      </c>
      <c r="G19" s="18">
        <v>488.64</v>
      </c>
      <c r="H19" s="20">
        <f t="shared" si="0"/>
        <v>407.2</v>
      </c>
      <c r="I19" s="20">
        <f t="shared" si="1"/>
        <v>81.44</v>
      </c>
      <c r="J19" s="21">
        <f t="shared" si="5"/>
        <v>19056.96</v>
      </c>
    </row>
    <row r="20" spans="1:10" ht="18" customHeight="1">
      <c r="A20" s="22" t="s">
        <v>27</v>
      </c>
      <c r="B20" s="18">
        <v>16727.04</v>
      </c>
      <c r="C20" s="26">
        <f>ROUND((D20*100/B20),2)</f>
        <v>10</v>
      </c>
      <c r="D20" s="18">
        <v>1672.7</v>
      </c>
      <c r="E20" s="20">
        <f t="shared" si="4"/>
        <v>18399.740000000002</v>
      </c>
      <c r="F20" s="26">
        <f t="shared" si="6"/>
        <v>4</v>
      </c>
      <c r="G20" s="18">
        <v>735.99</v>
      </c>
      <c r="H20" s="20">
        <f t="shared" si="0"/>
        <v>669.08</v>
      </c>
      <c r="I20" s="20">
        <f t="shared" si="1"/>
        <v>66.91</v>
      </c>
      <c r="J20" s="21">
        <f t="shared" si="5"/>
        <v>17663.75</v>
      </c>
    </row>
    <row r="21" spans="1:10" ht="18" customHeight="1">
      <c r="A21" s="22" t="s">
        <v>28</v>
      </c>
      <c r="B21" s="18">
        <v>17166.080000000002</v>
      </c>
      <c r="C21" s="26">
        <f>ROUND((D21*100/B21),2)</f>
        <v>0</v>
      </c>
      <c r="D21" s="18">
        <v>0</v>
      </c>
      <c r="E21" s="20">
        <f t="shared" si="4"/>
        <v>17166.080000000002</v>
      </c>
      <c r="F21" s="26">
        <f t="shared" si="6"/>
        <v>2.5</v>
      </c>
      <c r="G21" s="18">
        <v>429.15</v>
      </c>
      <c r="H21" s="18">
        <v>429.15</v>
      </c>
      <c r="I21" s="20">
        <f t="shared" si="1"/>
        <v>0</v>
      </c>
      <c r="J21" s="18">
        <v>16736.93</v>
      </c>
    </row>
    <row r="22" spans="1:10" ht="18" customHeight="1">
      <c r="A22" s="22" t="s">
        <v>29</v>
      </c>
      <c r="B22" s="18">
        <v>17605.12</v>
      </c>
      <c r="C22" s="26">
        <f>ROUND((D22*100/B22),2)</f>
        <v>20</v>
      </c>
      <c r="D22" s="18">
        <v>3521.02</v>
      </c>
      <c r="E22" s="20">
        <f t="shared" si="4"/>
        <v>21126.14</v>
      </c>
      <c r="F22" s="26">
        <f t="shared" si="6"/>
        <v>2</v>
      </c>
      <c r="G22" s="18">
        <v>422.52</v>
      </c>
      <c r="H22" s="20">
        <f t="shared" si="0"/>
        <v>352.1</v>
      </c>
      <c r="I22" s="20">
        <f t="shared" si="1"/>
        <v>70.42</v>
      </c>
      <c r="J22" s="21">
        <f t="shared" si="5"/>
        <v>20703.62</v>
      </c>
    </row>
    <row r="23" spans="1:10" ht="18" customHeight="1" thickBot="1">
      <c r="A23" s="27" t="s">
        <v>30</v>
      </c>
      <c r="B23" s="28">
        <f>ROUND((D23/C23*100),2)</f>
        <v>18044.150000000001</v>
      </c>
      <c r="C23" s="29">
        <v>20</v>
      </c>
      <c r="D23" s="30">
        <v>3608.83</v>
      </c>
      <c r="E23" s="28">
        <f>ROUND((D23/C23*(100+C23)),2)</f>
        <v>21652.98</v>
      </c>
      <c r="F23" s="31">
        <f t="shared" si="6"/>
        <v>2</v>
      </c>
      <c r="G23" s="28">
        <f>ROUND((I23+H23),2)</f>
        <v>433.08</v>
      </c>
      <c r="H23" s="28">
        <f>ROUND((I23*(100/C23)),2)</f>
        <v>360.9</v>
      </c>
      <c r="I23" s="30">
        <v>72.180000000000007</v>
      </c>
      <c r="J23" s="30">
        <v>21219.919999999998</v>
      </c>
    </row>
    <row r="24" spans="1:10" ht="18" customHeight="1" thickBot="1">
      <c r="A24" s="32" t="s">
        <v>31</v>
      </c>
      <c r="B24" s="32"/>
      <c r="C24" s="32"/>
      <c r="D24" s="33"/>
      <c r="E24" s="34">
        <f>ROUND((SUM(E4:E23)),2)</f>
        <v>313667.84000000003</v>
      </c>
      <c r="F24" s="35"/>
      <c r="G24" s="34">
        <f>ROUND((SUM(G4:G23)),2)</f>
        <v>8046.42</v>
      </c>
      <c r="H24" s="36"/>
      <c r="I24" s="33"/>
      <c r="J24" s="34">
        <f>ROUND((SUM(J4:J23)),2)</f>
        <v>305621.43</v>
      </c>
    </row>
  </sheetData>
  <phoneticPr fontId="0" type="noConversion"/>
  <printOptions gridLines="1"/>
  <pageMargins left="0.78740157499999996" right="0.78740157499999996" top="0.34" bottom="0.51" header="0.22" footer="0.19"/>
  <pageSetup paperSize="9" orientation="landscape" horizontalDpi="300" verticalDpi="300" r:id="rId1"/>
  <headerFooter alignWithMargins="0">
    <oddFooter>&amp;Lmag. harald schauer  &amp;"Wingdings,Standard"J&amp;C&amp;F  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Lösung</vt:lpstr>
      <vt:lpstr>Lösung!Druckbereich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bertl</dc:creator>
  <cp:lastModifiedBy>bertl</cp:lastModifiedBy>
  <dcterms:created xsi:type="dcterms:W3CDTF">2008-04-19T12:30:49Z</dcterms:created>
  <dcterms:modified xsi:type="dcterms:W3CDTF">2014-03-08T11:52:58Z</dcterms:modified>
</cp:coreProperties>
</file>